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13_ncr:1_{F959C2EA-428E-4198-864E-7A568204076E}" xr6:coauthVersionLast="47" xr6:coauthVersionMax="47" xr10:uidLastSave="{00000000-0000-0000-0000-000000000000}"/>
  <bookViews>
    <workbookView xWindow="-120" yWindow="-120" windowWidth="20730" windowHeight="1116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56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<sst xmlns="http://schemas.openxmlformats.org/spreadsheetml/2006/main" count="907" uniqueCount="607">
  <si>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</si>
  <si>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</si>
  <si>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</si>
  <si>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</si>
  <si>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</si>
  <si>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</si>
  <si>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</si>
  <si>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</si>
  <si>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</si>
  <si>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</si>
  <si>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</si>
  <si>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</si>
  <si>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</si>
  <si>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</si>
  <si>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</si>
  <si>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</si>
  <si>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</si>
  <si>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</si>
  <si>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</si>
  <si>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</si>
  <si>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</si>
  <si>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</si>
  <si>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</si>
  <si>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</si>
  <si>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</si>
  <si>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</si>
  <si>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</si>
  <si>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</si>
  <si>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</si>
  <si>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</si>
  <si>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</si>
  <si>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</si>
  <si>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</si>
  <si>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</si>
  <si>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</si>
  <si>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</si>
  <si>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</si>
  <si>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</si>
  <si>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</si>
  <si>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</si>
  <si>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</si>
  <si>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</si>
  <si>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</si>
  <si>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</si>
  <si>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</si>
  <si>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</si>
  <si>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</si>
  <si>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</si>
  <si>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</si>
  <si>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</si>
  <si>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</si>
  <si>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</si>
  <si>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</si>
  <si>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</si>
  <si>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</si>
  <si>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</si>
  <si>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</si>
  <si>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</si>
  <si>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</si>
  <si>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</si>
  <si>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</si>
  <si>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</si>
  <si>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</si>
  <si>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</si>
  <si>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</si>
  <si>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</si>
  <si>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</si>
  <si>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</si>
  <si>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</si>
  <si>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</si>
  <si>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</si>
  <si>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</si>
  <si>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</si>
  <si>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</si>
  <si>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</si>
  <si>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</si>
  <si>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</si>
  <si>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</si>
  <si>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</si>
  <si>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</si>
  <si>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</si>
  <si>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</si>
  <si>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</si>
  <si>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</si>
  <si>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</si>
  <si>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</si>
  <si>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</si>
  <si>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</si>
  <si>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</si>
  <si>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</si>
  <si>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</si>
  <si>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</si>
  <si>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</si>
  <si>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</si>
  <si>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</si>
  <si>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</si>
  <si>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</si>
  <si>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</si>
  <si>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</si>
  <si>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</si>
  <si>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</si>
  <si>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</si>
  <si>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</si>
  <si>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</si>
  <si>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</si>
  <si>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</si>
  <si>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</si>
  <si>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</si>
  <si>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</si>
  <si>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</si>
  <si>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</si>
  <si>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</si>
  <si>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</si>
  <si>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</si>
  <si>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</si>
  <si>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</si>
  <si>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</si>
  <si>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</si>
  <si>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</si>
  <si>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</si>
  <si>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</si>
  <si>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</si>
  <si>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</si>
  <si>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</si>
  <si>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</si>
  <si>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</si>
  <si>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</si>
  <si>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</si>
  <si>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</si>
  <si>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</si>
  <si>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</si>
  <si>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</si>
  <si>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</si>
  <si>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</si>
  <si>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</si>
  <si>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</si>
  <si>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</si>
  <si>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</si>
  <si>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</si>
  <si>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</si>
  <si>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</si>
  <si>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</si>
  <si>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</si>
  <si>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</si>
  <si>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</si>
  <si>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</si>
  <si>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</si>
  <si>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</si>
  <si>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</si>
  <si>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</si>
  <si>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</si>
  <si>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</si>
  <si>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</si>
  <si>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</si>
  <si>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</si>
  <si>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</si>
  <si>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</si>
  <si>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</si>
  <si>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</si>
  <si>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</si>
  <si>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</si>
  <si>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</si>
  <si>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</si>
  <si>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</si>
  <si>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</si>
  <si>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</si>
  <si>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</si>
  <si>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</si>
  <si>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</si>
  <si>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</si>
  <si>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</si>
  <si>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</si>
  <si>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</si>
  <si>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</si>
  <si>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</si>
  <si>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</si>
  <si>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</si>
  <si>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</si>
  <si>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</si>
  <si>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</si>
  <si>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</si>
  <si>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</si>
  <si>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</si>
  <si>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</si>
  <si>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</si>
  <si>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</si>
  <si>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</si>
  <si>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</si>
  <si>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</si>
  <si>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</si>
  <si>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</si>
  <si>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</si>
  <si>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</si>
  <si>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</si>
  <si>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</si>
  <si>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</si>
  <si>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</si>
  <si>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</si>
  <si>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</si>
  <si>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</si>
  <si>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</si>
  <si>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</si>
  <si>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</si>
  <si>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</si>
  <si>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</si>
  <si>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</si>
  <si>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</si>
  <si>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</si>
  <si>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</si>
  <si>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</si>
  <si>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</si>
  <si>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</si>
  <si>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</si>
  <si>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</si>
  <si>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</si>
  <si>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</si>
  <si>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</si>
  <si>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</si>
  <si>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</si>
  <si>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</si>
  <si>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</si>
  <si>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</si>
  <si>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</si>
  <si>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</si>
  <si>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</si>
  <si>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</si>
  <si>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</si>
  <si>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</si>
  <si>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</si>
  <si>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</si>
  <si>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</si>
  <si>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</si>
  <si>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</si>
  <si>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</si>
  <si>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</si>
  <si>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</si>
  <si>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</si>
  <si>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</si>
  <si>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</si>
  <si>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</si>
  <si>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</si>
  <si>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</si>
  <si>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</si>
  <si>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</si>
  <si>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</si>
  <si>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</si>
  <si>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</si>
  <si>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</si>
  <si>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</si>
  <si>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</si>
  <si>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</si>
  <si>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</si>
  <si>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</si>
  <si>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</si>
  <si>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</si>
  <si>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</si>
  <si>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</si>
  <si>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</si>
  <si>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</si>
  <si>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</si>
  <si>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</si>
  <si>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</si>
  <si>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</si>
  <si>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</si>
  <si>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</si>
  <si>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</si>
  <si>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</si>
  <si>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</si>
  <si>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</si>
  <si>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</si>
  <si>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</si>
  <si>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</si>
  <si>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</si>
  <si>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</si>
  <si>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</si>
  <si>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</si>
  <si>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</si>
  <si>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</si>
  <si>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</si>
  <si>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</si>
  <si>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</si>
  <si>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</si>
  <si>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</si>
  <si>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</si>
  <si>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</si>
  <si>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</si>
  <si>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</si>
  <si>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</si>
  <si>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</si>
  <si>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</si>
  <si>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</si>
  <si>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</si>
  <si>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</si>
  <si>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</si>
  <si>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</si>
  <si>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</si>
  <si>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</si>
  <si>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</si>
  <si>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</si>
  <si>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</si>
  <si>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</si>
  <si>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</si>
  <si>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</si>
  <si>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</si>
  <si>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</si>
  <si>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</si>
  <si>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</si>
  <si>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</si>
  <si>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</si>
  <si>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</si>
  <si>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</si>
  <si>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</si>
  <si>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</si>
  <si>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</si>
  <si>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</si>
  <si>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</si>
  <si>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</si>
  <si>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</si>
  <si>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</si>
  <si>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</si>
  <si>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</si>
  <si>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</si>
  <si>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</si>
  <si>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</si>
  <si>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</si>
  <si>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</si>
  <si>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</si>
  <si>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</si>
  <si>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</si>
  <si>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</si>
  <si>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</si>
  <si>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</si>
  <si>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</si>
  <si>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</si>
  <si>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</si>
  <si>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</si>
  <si>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</si>
  <si>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</si>
  <si>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</si>
  <si>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</si>
  <si>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</si>
  <si>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</si>
  <si>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</si>
  <si>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</si>
  <si>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</si>
  <si>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</si>
  <si>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</si>
  <si>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</si>
  <si>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</si>
  <si>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</si>
  <si>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</si>
  <si>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</si>
  <si>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</si>
  <si>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</si>
  <si>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</si>
  <si>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</si>
  <si>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</si>
  <si>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</si>
  <si>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</si>
  <si>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</si>
  <si>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</si>
  <si>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</si>
  <si>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</si>
  <si>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</si>
  <si>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</si>
  <si>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</si>
  <si>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</si>
  <si>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</si>
  <si>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</si>
  <si>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</si>
  <si>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</si>
  <si>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</si>
  <si>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</si>
  <si>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</si>
  <si>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</si>
  <si>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</si>
  <si>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</si>
  <si>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</si>
  <si>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</si>
  <si>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</si>
  <si>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</si>
  <si>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</si>
  <si>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</si>
  <si>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</si>
  <si>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</si>
  <si>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</si>
  <si>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</si>
  <si>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</si>
  <si>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</si>
  <si>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</si>
  <si>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</si>
  <si>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</si>
  <si>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</si>
  <si>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</si>
  <si>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</si>
  <si>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</si>
  <si>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</si>
  <si>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</si>
  <si>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</si>
  <si>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</si>
  <si>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</si>
  <si>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</si>
  <si>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</si>
  <si>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</si>
  <si>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</si>
  <si>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</si>
  <si>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</si>
  <si>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</si>
  <si>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</si>
  <si>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</si>
  <si>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</si>
  <si>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</si>
  <si>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</si>
  <si>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</si>
  <si>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</si>
  <si>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</si>
  <si>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</si>
  <si>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</si>
  <si>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</si>
  <si>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</si>
  <si>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</si>
  <si>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</si>
  <si>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</si>
  <si>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</si>
  <si>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</si>
  <si>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</si>
  <si>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</si>
  <si>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</si>
  <si>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</si>
  <si>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</si>
  <si>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</si>
  <si>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</si>
  <si>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</si>
  <si>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</si>
  <si>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</si>
  <si>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</si>
  <si>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</si>
  <si>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</si>
  <si>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</si>
  <si>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</si>
  <si>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</si>
  <si>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</si>
  <si>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</si>
  <si>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</si>
  <si>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</si>
  <si>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</si>
  <si>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</si>
  <si>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</si>
  <si>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</si>
  <si>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</si>
  <si>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</si>
  <si>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</si>
  <si>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</si>
  <si>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</si>
  <si>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</si>
  <si>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</si>
  <si>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</si>
  <si>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</si>
  <si>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</si>
  <si>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</si>
  <si>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</si>
  <si>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</si>
  <si>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</si>
  <si>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</si>
  <si>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</si>
  <si>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</si>
  <si>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</si>
  <si>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</si>
  <si>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</si>
  <si>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</si>
  <si>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</si>
  <si>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</si>
  <si>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</si>
  <si>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</si>
  <si>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</si>
  <si>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</si>
  <si>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</si>
  <si>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</si>
  <si>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</si>
  <si>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</si>
  <si>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</si>
  <si>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</si>
  <si>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</si>
  <si>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</si>
  <si>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</si>
  <si>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</si>
  <si>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</si>
  <si>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</si>
  <si>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</si>
  <si>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</si>
  <si>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</si>
  <si>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</si>
  <si>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</si>
  <si>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</si>
  <si>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</si>
  <si>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</si>
  <si>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</si>
  <si>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</si>
  <si>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</si>
  <si>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</si>
  <si>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</si>
  <si>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</si>
  <si>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</si>
  <si>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</si>
  <si>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</si>
  <si>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</si>
  <si>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</si>
  <si>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</si>
  <si>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</si>
  <si>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</si>
  <si>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</si>
  <si>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</si>
  <si>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</si>
  <si>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</si>
  <si>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</si>
  <si>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</si>
  <si>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</si>
  <si>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</si>
  <si>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</si>
  <si>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</si>
  <si>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</si>
  <si>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</si>
  <si>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</si>
  <si>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</si>
  <si>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</si>
  <si>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</si>
  <si>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</si>
  <si>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</si>
  <si>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</si>
  <si>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</si>
  <si>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</si>
  <si>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</si>
  <si>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</si>
  <si>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</si>
  <si>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</si>
  <si>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</si>
  <si>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</si>
  <si>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</si>
  <si>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</si>
  <si>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</si>
  <si>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</si>
  <si>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</si>
  <si>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</si>
  <si>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</si>
  <si>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</si>
  <si>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</si>
  <si>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</si>
  <si>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</si>
  <si>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</si>
  <si>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</si>
  <si>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</si>
  <si>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</si>
  <si>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</si>
  <si>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</si>
  <si>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</si>
  <si>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</si>
  <si>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</si>
  <si>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</si>
  <si>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</si>
  <si>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</si>
  <si>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</si>
  <si>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</si>
  <si>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</si>
  <si>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</si>
  <si>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</si>
  <si>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</si>
  <si>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</si>
  <si>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</si>
  <si>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</si>
  <si>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</si>
  <si>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</si>
  <si>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</si>
  <si>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</si>
  <si>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</si>
  <si>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</si>
  <si>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</si>
  <si>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</si>
  <si>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</si>
  <si>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</si>
  <si>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</si>
  <si>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</si>
  <si>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</si>
  <si>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</si>
  <si>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</si>
  <si>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</si>
  <si>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</si>
  <si>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</si>
  <si>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</si>
  <si>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</si>
  <si>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</si>
  <si>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</si>
  <si>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</si>
  <si>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</si>
  <si>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</si>
  <si>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</si>
  <si>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</si>
  <si>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VIVIENDA DE IRAPUATO, GUANAJUATO</t>
  </si>
  <si>
    <t>Del 1 de Enero al 30 de Septiembre de 2025</t>
  </si>
  <si>
    <t>LINEA RECTA</t>
  </si>
  <si>
    <t>ANUAL</t>
  </si>
  <si>
    <t>10% Y 30%</t>
  </si>
  <si>
    <t>aportaciones</t>
  </si>
  <si>
    <t>municipal</t>
  </si>
  <si>
    <t>_____________________________________________                                     ________________________________________________</t>
  </si>
  <si>
    <t xml:space="preserve">               Directora Administrativa y Financiera  del                                                                            Directora General del </t>
  </si>
  <si>
    <t xml:space="preserve">   Instituto Municipal de Vivienda de Irapuato, Gto                                                      Instituto Municipal de Vivienda de Irapuato, Gto </t>
  </si>
  <si>
    <t xml:space="preserve">                     María Zuli Ramos Rodríguez                                                                                           Lourdes Liliana Pérez Mares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</si>
</sst>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0" fillId="0" borderId="0" xfId="0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3"/>
  <sheetViews>
    <sheetView zoomScaleNormal="100" zoomScaleSheetLayoutView="100" workbookViewId="0">
      <pane ySplit="5" topLeftCell="A42" activePane="bottomLeft" state="frozen"/>
      <selection activeCell="A14" sqref="A14:B14"/>
      <selection pane="bottomLeft" activeCell="E47" sqref="E47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3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50" spans="1:3" ht="15" x14ac:dyDescent="0.25">
      <c r="A50" s="196" t="s">
        <v>603</v>
      </c>
      <c r="B50"/>
      <c r="C50"/>
    </row>
    <row r="51" spans="1:3" ht="15" x14ac:dyDescent="0.25">
      <c r="A51" s="196" t="s">
        <v>604</v>
      </c>
      <c r="B51"/>
      <c r="C51"/>
    </row>
    <row r="52" spans="1:3" ht="15" x14ac:dyDescent="0.25">
      <c r="A52" s="196" t="s">
        <v>605</v>
      </c>
      <c r="B52"/>
      <c r="C52"/>
    </row>
    <row r="53" spans="1:3" ht="15" x14ac:dyDescent="0.25">
      <c r="A53" s="196" t="s">
        <v>606</v>
      </c>
      <c r="B53"/>
      <c r="C53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0"/>
  <sheetViews>
    <sheetView topLeftCell="A200" zoomScaleNormal="100" workbookViewId="0">
      <selection activeCell="B223" sqref="B2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3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13572522.619999999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3562143.76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3562143.76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3562143.76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9450000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9450000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9450000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560378.86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560378.86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560378.86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5825532.5099999988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5825529.8699999992</v>
      </c>
      <c r="D95" s="112">
        <f>C95/$C$94</f>
        <v>0.99999954682254455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4723919.9499999993</v>
      </c>
      <c r="D96" s="112">
        <f t="shared" ref="D96:D159" si="0">C96/$C$94</f>
        <v>0.81089925116562434</v>
      </c>
      <c r="E96" s="41"/>
    </row>
    <row r="97" spans="1:5" x14ac:dyDescent="0.2">
      <c r="A97" s="43">
        <v>5111</v>
      </c>
      <c r="B97" s="41" t="s">
        <v>280</v>
      </c>
      <c r="C97" s="141">
        <v>3585580.26</v>
      </c>
      <c r="D97" s="44">
        <f t="shared" si="0"/>
        <v>0.61549399198185928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56424.32</v>
      </c>
      <c r="D99" s="44">
        <f t="shared" si="0"/>
        <v>9.6856930938318646E-3</v>
      </c>
      <c r="E99" s="41"/>
    </row>
    <row r="100" spans="1:5" x14ac:dyDescent="0.2">
      <c r="A100" s="43">
        <v>5114</v>
      </c>
      <c r="B100" s="41" t="s">
        <v>283</v>
      </c>
      <c r="C100" s="141">
        <v>961721.03</v>
      </c>
      <c r="D100" s="44">
        <f t="shared" si="0"/>
        <v>0.16508723079806489</v>
      </c>
      <c r="E100" s="41"/>
    </row>
    <row r="101" spans="1:5" x14ac:dyDescent="0.2">
      <c r="A101" s="43">
        <v>5115</v>
      </c>
      <c r="B101" s="41" t="s">
        <v>284</v>
      </c>
      <c r="C101" s="141">
        <v>120194.34</v>
      </c>
      <c r="D101" s="44">
        <f t="shared" si="0"/>
        <v>2.0632335291868455E-2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117050.5</v>
      </c>
      <c r="D103" s="112">
        <f t="shared" si="0"/>
        <v>2.0092669605580833E-2</v>
      </c>
      <c r="E103" s="41"/>
    </row>
    <row r="104" spans="1:5" x14ac:dyDescent="0.2">
      <c r="A104" s="43">
        <v>5121</v>
      </c>
      <c r="B104" s="41" t="s">
        <v>287</v>
      </c>
      <c r="C104" s="141">
        <v>29093.51</v>
      </c>
      <c r="D104" s="44">
        <f t="shared" si="0"/>
        <v>4.9941374372314681E-3</v>
      </c>
      <c r="E104" s="41"/>
    </row>
    <row r="105" spans="1:5" x14ac:dyDescent="0.2">
      <c r="A105" s="43">
        <v>5122</v>
      </c>
      <c r="B105" s="41" t="s">
        <v>288</v>
      </c>
      <c r="C105" s="141">
        <v>14033.64</v>
      </c>
      <c r="D105" s="44">
        <f t="shared" si="0"/>
        <v>2.4089883587311749E-3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9415.85</v>
      </c>
      <c r="D107" s="44">
        <f t="shared" si="0"/>
        <v>1.6163071760112798E-3</v>
      </c>
      <c r="E107" s="41"/>
    </row>
    <row r="108" spans="1:5" x14ac:dyDescent="0.2">
      <c r="A108" s="43">
        <v>5125</v>
      </c>
      <c r="B108" s="41" t="s">
        <v>291</v>
      </c>
      <c r="C108" s="141">
        <v>178.5</v>
      </c>
      <c r="D108" s="44">
        <f t="shared" si="0"/>
        <v>3.0640975686529994E-5</v>
      </c>
      <c r="E108" s="41"/>
    </row>
    <row r="109" spans="1:5" x14ac:dyDescent="0.2">
      <c r="A109" s="43">
        <v>5126</v>
      </c>
      <c r="B109" s="41" t="s">
        <v>292</v>
      </c>
      <c r="C109" s="141">
        <v>45620</v>
      </c>
      <c r="D109" s="44">
        <f t="shared" si="0"/>
        <v>7.8310437580924267E-3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18709</v>
      </c>
      <c r="D112" s="44">
        <f t="shared" si="0"/>
        <v>3.211551899827953E-3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984559.42</v>
      </c>
      <c r="D113" s="112">
        <f t="shared" si="0"/>
        <v>0.16900762605133934</v>
      </c>
      <c r="E113" s="41"/>
    </row>
    <row r="114" spans="1:5" x14ac:dyDescent="0.2">
      <c r="A114" s="43">
        <v>5131</v>
      </c>
      <c r="B114" s="41" t="s">
        <v>297</v>
      </c>
      <c r="C114" s="141">
        <v>33067.199999999997</v>
      </c>
      <c r="D114" s="44">
        <f t="shared" si="0"/>
        <v>5.6762536202892124E-3</v>
      </c>
      <c r="E114" s="41"/>
    </row>
    <row r="115" spans="1:5" x14ac:dyDescent="0.2">
      <c r="A115" s="43">
        <v>5132</v>
      </c>
      <c r="B115" s="41" t="s">
        <v>298</v>
      </c>
      <c r="C115" s="141">
        <v>368838.74</v>
      </c>
      <c r="D115" s="44">
        <f t="shared" si="0"/>
        <v>6.3314167308629446E-2</v>
      </c>
      <c r="E115" s="41"/>
    </row>
    <row r="116" spans="1:5" x14ac:dyDescent="0.2">
      <c r="A116" s="43">
        <v>5133</v>
      </c>
      <c r="B116" s="41" t="s">
        <v>299</v>
      </c>
      <c r="C116" s="141">
        <v>304303.84999999998</v>
      </c>
      <c r="D116" s="44">
        <f t="shared" si="0"/>
        <v>5.2236228958921396E-2</v>
      </c>
      <c r="E116" s="41"/>
    </row>
    <row r="117" spans="1:5" x14ac:dyDescent="0.2">
      <c r="A117" s="43">
        <v>5134</v>
      </c>
      <c r="B117" s="41" t="s">
        <v>300</v>
      </c>
      <c r="C117" s="141">
        <v>50200.5</v>
      </c>
      <c r="D117" s="44">
        <f t="shared" si="0"/>
        <v>8.6173238092529351E-3</v>
      </c>
      <c r="E117" s="41"/>
    </row>
    <row r="118" spans="1:5" x14ac:dyDescent="0.2">
      <c r="A118" s="43">
        <v>5135</v>
      </c>
      <c r="B118" s="41" t="s">
        <v>301</v>
      </c>
      <c r="C118" s="141">
        <v>73938</v>
      </c>
      <c r="D118" s="44">
        <f t="shared" si="0"/>
        <v>1.2692058601180138E-2</v>
      </c>
      <c r="E118" s="41"/>
    </row>
    <row r="119" spans="1:5" x14ac:dyDescent="0.2">
      <c r="A119" s="43">
        <v>5136</v>
      </c>
      <c r="B119" s="41" t="s">
        <v>302</v>
      </c>
      <c r="C119" s="141">
        <v>9688.59</v>
      </c>
      <c r="D119" s="44">
        <f t="shared" si="0"/>
        <v>1.6631252135952807E-3</v>
      </c>
      <c r="E119" s="41"/>
    </row>
    <row r="120" spans="1:5" x14ac:dyDescent="0.2">
      <c r="A120" s="43">
        <v>5137</v>
      </c>
      <c r="B120" s="41" t="s">
        <v>303</v>
      </c>
      <c r="C120" s="141">
        <v>703.79</v>
      </c>
      <c r="D120" s="44">
        <f t="shared" si="0"/>
        <v>1.2081127326847586E-4</v>
      </c>
      <c r="E120" s="41"/>
    </row>
    <row r="121" spans="1:5" x14ac:dyDescent="0.2">
      <c r="A121" s="43">
        <v>5138</v>
      </c>
      <c r="B121" s="41" t="s">
        <v>304</v>
      </c>
      <c r="C121" s="141">
        <v>40124.75</v>
      </c>
      <c r="D121" s="44">
        <f t="shared" si="0"/>
        <v>6.8877394351713967E-3</v>
      </c>
      <c r="E121" s="41"/>
    </row>
    <row r="122" spans="1:5" x14ac:dyDescent="0.2">
      <c r="A122" s="43">
        <v>5139</v>
      </c>
      <c r="B122" s="41" t="s">
        <v>305</v>
      </c>
      <c r="C122" s="141">
        <v>103694</v>
      </c>
      <c r="D122" s="44">
        <f t="shared" si="0"/>
        <v>1.7799917831031041E-2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2.64</v>
      </c>
      <c r="D181" s="112">
        <f t="shared" si="1"/>
        <v>4.5317745553187218E-7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2.64</v>
      </c>
      <c r="D200" s="112">
        <f t="shared" si="1"/>
        <v>4.5317745553187218E-7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2.64</v>
      </c>
      <c r="D209" s="44">
        <f t="shared" si="1"/>
        <v>4.5317745553187218E-7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  <row r="217" spans="1:5" ht="15" x14ac:dyDescent="0.25">
      <c r="A217" s="196" t="s">
        <v>603</v>
      </c>
      <c r="B217"/>
      <c r="C217"/>
    </row>
    <row r="218" spans="1:5" ht="15" x14ac:dyDescent="0.25">
      <c r="A218" s="196" t="s">
        <v>604</v>
      </c>
      <c r="B218"/>
      <c r="C218"/>
    </row>
    <row r="219" spans="1:5" ht="15" x14ac:dyDescent="0.25">
      <c r="A219" s="196" t="s">
        <v>605</v>
      </c>
      <c r="B219"/>
      <c r="C219"/>
    </row>
    <row r="220" spans="1:5" ht="15" x14ac:dyDescent="0.25">
      <c r="A220" s="196" t="s">
        <v>606</v>
      </c>
      <c r="B220"/>
      <c r="C2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0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0"/>
  <sheetViews>
    <sheetView topLeftCell="A76" zoomScale="80" zoomScaleNormal="80" workbookViewId="0">
      <selection activeCell="E183" sqref="E18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3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6535472.8099999996</v>
      </c>
      <c r="D15" s="143">
        <v>6088700.6699999999</v>
      </c>
      <c r="E15" s="143">
        <v>22749214.050000001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55180.5</v>
      </c>
      <c r="D20" s="143">
        <v>55180.5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5000</v>
      </c>
      <c r="D21" s="143">
        <v>5000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73188.33</v>
      </c>
      <c r="D23" s="143">
        <v>73188.33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3488634.09</v>
      </c>
      <c r="D24" s="143">
        <v>3488634.09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523406.25</v>
      </c>
      <c r="D27" s="143">
        <v>523406.25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98532024.200000003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137</v>
      </c>
      <c r="C33" s="143">
        <v>2743777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95788247.200000003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5125506.22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5125506.22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1617775.05</v>
      </c>
      <c r="D64" s="143">
        <f t="shared" ref="D64:E64" si="0">SUM(D65:D72)</f>
        <v>0</v>
      </c>
      <c r="E64" s="143">
        <f t="shared" si="0"/>
        <v>1401059.59</v>
      </c>
      <c r="F64" s="14" t="s">
        <v>598</v>
      </c>
      <c r="H64" s="14" t="s">
        <v>599</v>
      </c>
    </row>
    <row r="65" spans="1:9" x14ac:dyDescent="0.2">
      <c r="A65" s="16">
        <v>1241</v>
      </c>
      <c r="B65" s="14" t="s">
        <v>158</v>
      </c>
      <c r="C65" s="143">
        <v>957537.96</v>
      </c>
      <c r="D65" s="143">
        <v>0</v>
      </c>
      <c r="E65" s="143">
        <v>756991.08</v>
      </c>
      <c r="F65" s="14" t="s">
        <v>598</v>
      </c>
      <c r="G65" s="14" t="s">
        <v>600</v>
      </c>
      <c r="H65" s="14" t="s">
        <v>599</v>
      </c>
    </row>
    <row r="66" spans="1:9" x14ac:dyDescent="0.2">
      <c r="A66" s="16">
        <v>1242</v>
      </c>
      <c r="B66" s="14" t="s">
        <v>159</v>
      </c>
      <c r="C66" s="143">
        <v>45270.77</v>
      </c>
      <c r="D66" s="143">
        <v>0</v>
      </c>
      <c r="E66" s="143">
        <v>39107.25</v>
      </c>
      <c r="F66" s="14" t="s">
        <v>598</v>
      </c>
      <c r="G66" s="14">
        <v>0.1</v>
      </c>
      <c r="H66" s="14" t="s">
        <v>599</v>
      </c>
    </row>
    <row r="67" spans="1:9" x14ac:dyDescent="0.2">
      <c r="A67" s="16">
        <v>1243</v>
      </c>
      <c r="B67" s="14" t="s">
        <v>160</v>
      </c>
      <c r="C67" s="143">
        <v>0</v>
      </c>
      <c r="D67" s="143">
        <v>0</v>
      </c>
      <c r="E67" s="143">
        <v>0</v>
      </c>
      <c r="F67" s="14" t="s">
        <v>598</v>
      </c>
      <c r="H67" s="14" t="s">
        <v>599</v>
      </c>
    </row>
    <row r="68" spans="1:9" x14ac:dyDescent="0.2">
      <c r="A68" s="16">
        <v>1244</v>
      </c>
      <c r="B68" s="14" t="s">
        <v>161</v>
      </c>
      <c r="C68" s="143">
        <v>518022</v>
      </c>
      <c r="D68" s="143">
        <v>0</v>
      </c>
      <c r="E68" s="143">
        <v>518022</v>
      </c>
      <c r="F68" s="14" t="s">
        <v>598</v>
      </c>
      <c r="G68" s="14">
        <v>0.25</v>
      </c>
      <c r="H68" s="14" t="s">
        <v>599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  <c r="F69" s="14" t="s">
        <v>598</v>
      </c>
      <c r="H69" s="14" t="s">
        <v>599</v>
      </c>
    </row>
    <row r="70" spans="1:9" x14ac:dyDescent="0.2">
      <c r="A70" s="16">
        <v>1246</v>
      </c>
      <c r="B70" s="14" t="s">
        <v>163</v>
      </c>
      <c r="C70" s="143">
        <v>96944.320000000007</v>
      </c>
      <c r="D70" s="143">
        <v>0</v>
      </c>
      <c r="E70" s="143">
        <v>86939.26</v>
      </c>
      <c r="F70" s="14" t="s">
        <v>598</v>
      </c>
      <c r="G70" s="14">
        <v>0.1</v>
      </c>
      <c r="H70" s="14" t="s">
        <v>599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45449.440000000002</v>
      </c>
      <c r="D76" s="143">
        <f>SUM(D77:D81)</f>
        <v>0</v>
      </c>
      <c r="E76" s="143">
        <f>SUM(E77:E81)</f>
        <v>40904.51</v>
      </c>
      <c r="F76" s="14" t="s">
        <v>598</v>
      </c>
      <c r="G76" s="14">
        <v>0.1</v>
      </c>
      <c r="H76" s="14" t="s">
        <v>599</v>
      </c>
    </row>
    <row r="77" spans="1:9" x14ac:dyDescent="0.2">
      <c r="A77" s="16">
        <v>1251</v>
      </c>
      <c r="B77" s="14" t="s">
        <v>168</v>
      </c>
      <c r="C77" s="143">
        <v>45449.440000000002</v>
      </c>
      <c r="D77" s="143">
        <v>0</v>
      </c>
      <c r="E77" s="143">
        <v>40904.51</v>
      </c>
      <c r="F77" s="14" t="s">
        <v>598</v>
      </c>
      <c r="G77" s="14">
        <v>0.1</v>
      </c>
      <c r="H77" s="14" t="s">
        <v>599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19292447.57</v>
      </c>
      <c r="D110" s="143">
        <f>SUM(D111:D119)</f>
        <v>19292447.57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9559046.1300000008</v>
      </c>
      <c r="D112" s="143">
        <f t="shared" ref="D112:D119" si="1">C112</f>
        <v>9559046.1300000008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140311.29</v>
      </c>
      <c r="D117" s="143">
        <f t="shared" si="1"/>
        <v>140311.29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9593090.1500000004</v>
      </c>
      <c r="D119" s="143">
        <f t="shared" si="1"/>
        <v>9593090.1500000004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7" spans="1:3" ht="15" x14ac:dyDescent="0.25">
      <c r="A177" s="196" t="s">
        <v>603</v>
      </c>
      <c r="B177"/>
      <c r="C177"/>
    </row>
    <row r="178" spans="1:3" ht="15" x14ac:dyDescent="0.25">
      <c r="A178" s="196" t="s">
        <v>604</v>
      </c>
      <c r="B178"/>
      <c r="C178"/>
    </row>
    <row r="179" spans="1:3" ht="15" x14ac:dyDescent="0.25">
      <c r="A179" s="196" t="s">
        <v>605</v>
      </c>
      <c r="B179"/>
      <c r="C179"/>
    </row>
    <row r="180" spans="1:3" ht="15" x14ac:dyDescent="0.25">
      <c r="A180" s="196" t="s">
        <v>606</v>
      </c>
      <c r="B180"/>
      <c r="C180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3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7"/>
  <sheetViews>
    <sheetView topLeftCell="A25" workbookViewId="0">
      <selection activeCell="A34" sqref="A34:C37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3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72582663.400000006</v>
      </c>
      <c r="D9" s="22" t="s">
        <v>601</v>
      </c>
      <c r="E9" s="22" t="s">
        <v>602</v>
      </c>
    </row>
    <row r="10" spans="1:5" x14ac:dyDescent="0.2">
      <c r="A10" s="26">
        <v>3120</v>
      </c>
      <c r="B10" s="22" t="s">
        <v>384</v>
      </c>
      <c r="C10" s="146">
        <v>19000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7746990.1100000003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34410331.729999997</v>
      </c>
    </row>
    <row r="17" spans="1:5" x14ac:dyDescent="0.2">
      <c r="A17" s="26">
        <v>3230</v>
      </c>
      <c r="B17" s="22" t="s">
        <v>389</v>
      </c>
      <c r="C17" s="146">
        <f>SUM(C18:C21)</f>
        <v>758619.35</v>
      </c>
    </row>
    <row r="18" spans="1:5" x14ac:dyDescent="0.2">
      <c r="A18" s="26">
        <v>3231</v>
      </c>
      <c r="B18" s="22" t="s">
        <v>390</v>
      </c>
      <c r="C18" s="146">
        <v>758619.35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  <row r="34" spans="1:3" ht="15" x14ac:dyDescent="0.25">
      <c r="A34" s="196" t="s">
        <v>603</v>
      </c>
      <c r="B34"/>
      <c r="C34"/>
    </row>
    <row r="35" spans="1:3" ht="15" x14ac:dyDescent="0.25">
      <c r="A35" s="196" t="s">
        <v>604</v>
      </c>
      <c r="B35"/>
      <c r="C35"/>
    </row>
    <row r="36" spans="1:3" ht="15" x14ac:dyDescent="0.25">
      <c r="A36" s="196" t="s">
        <v>605</v>
      </c>
      <c r="B36"/>
      <c r="C36"/>
    </row>
    <row r="37" spans="1:3" ht="15" x14ac:dyDescent="0.25">
      <c r="A37" s="196" t="s">
        <v>606</v>
      </c>
      <c r="B37"/>
      <c r="C3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8"/>
  <sheetViews>
    <sheetView topLeftCell="A139" zoomScaleNormal="100" workbookViewId="0">
      <selection activeCell="B154" sqref="B154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3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7951249.0599999996</v>
      </c>
      <c r="D10" s="146">
        <v>11128364.220000001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7951249.0599999996</v>
      </c>
      <c r="D16" s="147">
        <f>SUM(D9:D15)</f>
        <v>11128364.220000001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6730962.2999999998</v>
      </c>
      <c r="D21" s="147">
        <f>SUM(D22:D28)</f>
        <v>2483573.08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2743777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3987185.3</v>
      </c>
      <c r="D27" s="146">
        <v>2483573.08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6976</v>
      </c>
      <c r="D29" s="147">
        <f>SUM(D30:D37)</f>
        <v>20587.490000000002</v>
      </c>
    </row>
    <row r="30" spans="1:5" x14ac:dyDescent="0.2">
      <c r="A30" s="26">
        <v>1241</v>
      </c>
      <c r="B30" s="22" t="s">
        <v>158</v>
      </c>
      <c r="C30" s="146">
        <v>6976</v>
      </c>
      <c r="D30" s="146">
        <v>18588.490000000002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1999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6737938.2999999998</v>
      </c>
      <c r="D44" s="147">
        <f>D21+D29+D38</f>
        <v>2504160.5700000003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7746990.1100000003</v>
      </c>
      <c r="D48" s="147">
        <v>34184436.630000003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2.64</v>
      </c>
      <c r="D49" s="147">
        <f>D54+D66+D94+D97+D50</f>
        <v>1688069.25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1633328.96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1633328.96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1633328.96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2.64</v>
      </c>
      <c r="D66" s="147">
        <f>D67+D76+D79+D85</f>
        <v>54740.29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54740.29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50195.33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4544.96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2.64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2.64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0.02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-0.02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7746992.75</v>
      </c>
      <c r="D139" s="147">
        <f>D48+D49-D103-D106</f>
        <v>35872505.880000003</v>
      </c>
    </row>
    <row r="141" spans="1:4" x14ac:dyDescent="0.2">
      <c r="B141" s="22" t="s">
        <v>518</v>
      </c>
    </row>
    <row r="145" spans="1:3" ht="15" x14ac:dyDescent="0.25">
      <c r="A145" s="196" t="s">
        <v>603</v>
      </c>
      <c r="B145"/>
      <c r="C145"/>
    </row>
    <row r="146" spans="1:3" ht="15" x14ac:dyDescent="0.25">
      <c r="A146" s="196" t="s">
        <v>604</v>
      </c>
      <c r="B146"/>
      <c r="C146"/>
    </row>
    <row r="147" spans="1:3" ht="15" x14ac:dyDescent="0.25">
      <c r="A147" s="196" t="s">
        <v>605</v>
      </c>
      <c r="B147"/>
      <c r="C147"/>
    </row>
    <row r="148" spans="1:3" ht="15" x14ac:dyDescent="0.25">
      <c r="A148" s="196" t="s">
        <v>606</v>
      </c>
      <c r="B148"/>
      <c r="C14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69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9"/>
  <sheetViews>
    <sheetView showGridLines="0" topLeftCell="A7" workbookViewId="0">
      <selection activeCell="G30" sqref="G30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13572522.619999999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13572522.619999999</v>
      </c>
    </row>
    <row r="23" spans="1:3" x14ac:dyDescent="0.2">
      <c r="B23" s="30" t="s">
        <v>518</v>
      </c>
    </row>
    <row r="26" spans="1:3" ht="15" x14ac:dyDescent="0.25">
      <c r="A26" s="196" t="s">
        <v>603</v>
      </c>
      <c r="B26"/>
      <c r="C26"/>
    </row>
    <row r="27" spans="1:3" ht="15" x14ac:dyDescent="0.25">
      <c r="A27" s="196" t="s">
        <v>604</v>
      </c>
      <c r="B27"/>
      <c r="C27"/>
    </row>
    <row r="28" spans="1:3" ht="15" x14ac:dyDescent="0.25">
      <c r="A28" s="196" t="s">
        <v>605</v>
      </c>
      <c r="B28"/>
      <c r="C28"/>
    </row>
    <row r="29" spans="1:3" ht="15" x14ac:dyDescent="0.25">
      <c r="A29" s="196" t="s">
        <v>606</v>
      </c>
      <c r="B29"/>
      <c r="C29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76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8"/>
  <sheetViews>
    <sheetView showGridLines="0" topLeftCell="A31" workbookViewId="0">
      <selection activeCell="B53" sqref="B53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12599468.17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9517715.3000000007</v>
      </c>
    </row>
    <row r="9" spans="1:3" x14ac:dyDescent="0.2">
      <c r="A9" s="80">
        <v>2.1</v>
      </c>
      <c r="B9" s="71" t="s">
        <v>289</v>
      </c>
      <c r="C9" s="93">
        <v>2743777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6976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2743777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3987185.3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36000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2.64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2.64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3081755.5099999993</v>
      </c>
    </row>
    <row r="42" spans="1:3" x14ac:dyDescent="0.2">
      <c r="B42" s="30" t="s">
        <v>518</v>
      </c>
    </row>
    <row r="45" spans="1:3" ht="15" x14ac:dyDescent="0.25">
      <c r="A45" s="196" t="s">
        <v>603</v>
      </c>
      <c r="B45"/>
      <c r="C45"/>
    </row>
    <row r="46" spans="1:3" ht="15" x14ac:dyDescent="0.25">
      <c r="A46" s="196" t="s">
        <v>604</v>
      </c>
      <c r="B46"/>
      <c r="C46"/>
    </row>
    <row r="47" spans="1:3" ht="15" x14ac:dyDescent="0.25">
      <c r="A47" s="196" t="s">
        <v>605</v>
      </c>
      <c r="B47"/>
      <c r="C47"/>
    </row>
    <row r="48" spans="1:3" ht="15" x14ac:dyDescent="0.25">
      <c r="A48" s="196" t="s">
        <v>606</v>
      </c>
      <c r="B48"/>
      <c r="C48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7"/>
  <sheetViews>
    <sheetView tabSelected="1" topLeftCell="A35" zoomScale="78" workbookViewId="0">
      <selection activeCell="E56" sqref="E5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22932885.34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-9567867.0999999996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207504.38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-13572522.619999999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-22932885.34</v>
      </c>
    </row>
    <row r="51" spans="1:3" x14ac:dyDescent="0.2">
      <c r="A51" s="22">
        <v>8220</v>
      </c>
      <c r="B51" s="103" t="s">
        <v>46</v>
      </c>
      <c r="C51" s="160">
        <v>5748424.9299999997</v>
      </c>
    </row>
    <row r="52" spans="1:3" x14ac:dyDescent="0.2">
      <c r="A52" s="22">
        <v>8230</v>
      </c>
      <c r="B52" s="103" t="s">
        <v>594</v>
      </c>
      <c r="C52" s="160">
        <v>-4950966.8600000003</v>
      </c>
    </row>
    <row r="53" spans="1:3" x14ac:dyDescent="0.2">
      <c r="A53" s="22">
        <v>8240</v>
      </c>
      <c r="B53" s="103" t="s">
        <v>45</v>
      </c>
      <c r="C53" s="160">
        <v>9535959.0999999996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12599468.17</v>
      </c>
    </row>
    <row r="58" spans="1:3" x14ac:dyDescent="0.2">
      <c r="B58" s="14" t="s">
        <v>518</v>
      </c>
    </row>
    <row r="64" spans="1:3" ht="15" x14ac:dyDescent="0.25">
      <c r="A64" s="196" t="s">
        <v>603</v>
      </c>
      <c r="B64"/>
      <c r="C64"/>
    </row>
    <row r="65" spans="1:3" ht="15" x14ac:dyDescent="0.25">
      <c r="A65" s="196" t="s">
        <v>604</v>
      </c>
      <c r="B65"/>
      <c r="C65"/>
    </row>
    <row r="66" spans="1:3" ht="15" x14ac:dyDescent="0.25">
      <c r="A66" s="196" t="s">
        <v>605</v>
      </c>
      <c r="B66"/>
      <c r="C66"/>
    </row>
    <row r="67" spans="1:3" ht="15" x14ac:dyDescent="0.25">
      <c r="A67" s="196" t="s">
        <v>606</v>
      </c>
      <c r="B67"/>
      <c r="C67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2025-10-13T17:12:33Z</cp:lastPrinted>
  <dcterms:created xsi:type="dcterms:W3CDTF">2012-12-11T20:36:24Z</dcterms:created>
  <dcterms:modified xsi:type="dcterms:W3CDTF">2025-10-13T17:12:34Z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